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  <sheet name="Sheet2" sheetId="2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<sst xmlns="http://schemas.openxmlformats.org/spreadsheetml/2006/main" count="83" uniqueCount="30">
  <si>
    <t xml:space="preserve">Square</t>
  </si>
  <si>
    <t xml:space="preserve">Batch #</t>
  </si>
  <si>
    <t xml:space="preserve">Power In Ref</t>
  </si>
  <si>
    <t xml:space="preserve">Power After Fibre before cleave</t>
  </si>
  <si>
    <t xml:space="preserve">Ratio</t>
  </si>
  <si>
    <t xml:space="preserve">1-&gt;4 Ref</t>
  </si>
  <si>
    <t xml:space="preserve">Trap</t>
  </si>
  <si>
    <t xml:space="preserve">Corrected Trap</t>
  </si>
  <si>
    <t xml:space="preserve">%</t>
  </si>
  <si>
    <t xml:space="preserve">2-&gt;5 Ref</t>
  </si>
  <si>
    <t xml:space="preserve">3-&gt;6 Ref</t>
  </si>
  <si>
    <t xml:space="preserve">4-&gt;1 Static</t>
  </si>
  <si>
    <t xml:space="preserve">5-&gt;2 Static</t>
  </si>
  <si>
    <t xml:space="preserve">6-&gt;3 Static</t>
  </si>
  <si>
    <t xml:space="preserve">Mean</t>
  </si>
  <si>
    <t xml:space="preserve">StdErr</t>
  </si>
  <si>
    <t xml:space="preserve">dB</t>
  </si>
  <si>
    <t xml:space="preserve">Parallel Offset</t>
  </si>
  <si>
    <t xml:space="preserve">V-Grooves</t>
  </si>
  <si>
    <t xml:space="preserve">Fibre Pair</t>
  </si>
  <si>
    <t xml:space="preserve">U-Groove</t>
  </si>
  <si>
    <t xml:space="preserve">V-Groove</t>
  </si>
  <si>
    <t xml:space="preserve">Efficiency</t>
  </si>
  <si>
    <t xml:space="preserve">Parallel Offset (µm)</t>
  </si>
  <si>
    <t xml:space="preserve">1-&gt;4 </t>
  </si>
  <si>
    <t xml:space="preserve">2-&gt;5</t>
  </si>
  <si>
    <t xml:space="preserve">3-&gt;6</t>
  </si>
  <si>
    <t xml:space="preserve">4-&gt;1</t>
  </si>
  <si>
    <t xml:space="preserve">5-&gt;2</t>
  </si>
  <si>
    <t xml:space="preserve">6-&gt;3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</si>
</sst>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000"/>
  </numFmts>
  <fonts count="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2" tint="-0.25"/>
        <bgColor rgb="FF969696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ABA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O36"/>
  <sheetViews>
    <sheetView showFormulas="false" showGridLines="true" showRowColHeaders="true" showZeros="true" rightToLeft="false" tabSelected="true" showOutlineSymbols="true" defaultGridColor="true" view="normal" topLeftCell="A1" colorId="64" zoomScale="200" zoomScaleNormal="200" zoomScalePageLayoutView="100" workbookViewId="0">
      <selection pane="topLeft" activeCell="B3" activeCellId="0" sqref="B3"/>
    </sheetView>
  </sheetViews>
  <sheetFormatPr defaultColWidth="8.59765625" defaultRowHeight="15" customHeight="true" zeroHeight="false" outlineLevelRow="0" outlineLevelCol="0"/>
  <cols>
    <col collapsed="false" customWidth="true" hidden="false" outlineLevel="0" max="1" min="1" style="1" width="20.14"/>
    <col collapsed="false" customWidth="false" hidden="false" outlineLevel="0" max="2" min="2" style="2" width="8.59"/>
    <col collapsed="false" customWidth="true" hidden="false" outlineLevel="0" max="3" min="3" style="1" width="12.29"/>
    <col collapsed="false" customWidth="true" hidden="false" outlineLevel="0" max="4" min="4" style="1" width="30"/>
    <col collapsed="false" customWidth="false" hidden="false" outlineLevel="0" max="6" min="5" style="2" width="8.59"/>
    <col collapsed="false" customWidth="true" hidden="false" outlineLevel="0" max="7" min="7" style="1" width="10"/>
    <col collapsed="false" customWidth="false" hidden="false" outlineLevel="0" max="16384" min="8" style="2" width="8.59"/>
  </cols>
  <sheetData>
    <row r="1" customFormat="false" ht="15" hidden="false" customHeight="false" outlineLevel="0" collapsed="false">
      <c r="B1" s="3"/>
      <c r="C1" s="1" t="s">
        <v>0</v>
      </c>
      <c r="F1" s="3"/>
      <c r="L1" s="3"/>
      <c r="R1" s="3"/>
      <c r="X1" s="3"/>
      <c r="AD1" s="3"/>
      <c r="AJ1" s="3"/>
    </row>
    <row r="2" customFormat="false" ht="15" hidden="false" customHeight="false" outlineLevel="0" collapsed="false">
      <c r="A2" s="3" t="s">
        <v>1</v>
      </c>
      <c r="B2" s="3"/>
      <c r="C2" s="3" t="s">
        <v>2</v>
      </c>
      <c r="D2" s="3" t="s">
        <v>3</v>
      </c>
      <c r="E2" s="3" t="s">
        <v>4</v>
      </c>
      <c r="F2" s="3"/>
      <c r="G2" s="3" t="s">
        <v>5</v>
      </c>
      <c r="H2" s="3" t="s">
        <v>6</v>
      </c>
      <c r="I2" s="3" t="s">
        <v>7</v>
      </c>
      <c r="J2" s="3" t="s">
        <v>8</v>
      </c>
      <c r="K2" s="3"/>
      <c r="L2" s="3"/>
      <c r="M2" s="3" t="s">
        <v>9</v>
      </c>
      <c r="N2" s="3" t="s">
        <v>6</v>
      </c>
      <c r="O2" s="3" t="s">
        <v>7</v>
      </c>
      <c r="P2" s="3" t="s">
        <v>8</v>
      </c>
      <c r="Q2" s="3"/>
      <c r="R2" s="3"/>
      <c r="S2" s="3" t="s">
        <v>10</v>
      </c>
      <c r="T2" s="3" t="s">
        <v>6</v>
      </c>
      <c r="U2" s="3" t="s">
        <v>7</v>
      </c>
      <c r="V2" s="3" t="s">
        <v>8</v>
      </c>
      <c r="W2" s="3"/>
      <c r="X2" s="3"/>
      <c r="Y2" s="3" t="s">
        <v>11</v>
      </c>
      <c r="Z2" s="3" t="s">
        <v>6</v>
      </c>
      <c r="AA2" s="3" t="s">
        <v>7</v>
      </c>
      <c r="AB2" s="3" t="s">
        <v>8</v>
      </c>
      <c r="AC2" s="3"/>
      <c r="AD2" s="3"/>
      <c r="AE2" s="3" t="s">
        <v>12</v>
      </c>
      <c r="AF2" s="3" t="s">
        <v>6</v>
      </c>
      <c r="AG2" s="3" t="s">
        <v>7</v>
      </c>
      <c r="AH2" s="3" t="s">
        <v>8</v>
      </c>
      <c r="AI2" s="3"/>
      <c r="AJ2" s="3"/>
      <c r="AK2" s="3" t="s">
        <v>13</v>
      </c>
      <c r="AL2" s="3" t="s">
        <v>6</v>
      </c>
      <c r="AM2" s="3" t="s">
        <v>7</v>
      </c>
      <c r="AN2" s="3" t="s">
        <v>8</v>
      </c>
    </row>
    <row r="3" customFormat="false" ht="15" hidden="false" customHeight="false" outlineLevel="0" collapsed="false">
      <c r="A3" s="1" t="n">
        <v>1</v>
      </c>
      <c r="B3" s="3"/>
      <c r="C3" s="1" t="n">
        <v>4.126</v>
      </c>
      <c r="D3" s="1" t="n">
        <v>3.843</v>
      </c>
      <c r="E3" s="1" t="n">
        <f aca="false">C3/D3</f>
        <v>1.0736403851158</v>
      </c>
      <c r="F3" s="3"/>
      <c r="G3" s="1" t="n">
        <v>4.133</v>
      </c>
      <c r="H3" s="1" t="n">
        <v>3.814</v>
      </c>
      <c r="I3" s="1" t="n">
        <f aca="false">H3*$E3</f>
        <v>4.09486442883164</v>
      </c>
      <c r="J3" s="1" t="n">
        <f aca="false">I3/G3</f>
        <v>0.990772908016366</v>
      </c>
      <c r="K3" s="1" t="n">
        <f aca="false">SQRT(-5.25*5.25*LN(J3))</f>
        <v>0.505472368847415</v>
      </c>
      <c r="L3" s="3"/>
      <c r="M3" s="1" t="n">
        <v>4.134</v>
      </c>
      <c r="N3" s="1" t="n">
        <v>3.809</v>
      </c>
      <c r="O3" s="1" t="n">
        <f aca="false">N3*$E3</f>
        <v>4.08949622690606</v>
      </c>
      <c r="P3" s="1" t="n">
        <f aca="false">O3/M3</f>
        <v>0.989234694462038</v>
      </c>
      <c r="Q3" s="1" t="n">
        <f aca="false">SQRT(-5.25*5.25*LN(P3))</f>
        <v>0.546193577021322</v>
      </c>
      <c r="R3" s="3"/>
      <c r="S3" s="1" t="n">
        <v>4.134</v>
      </c>
      <c r="T3" s="1" t="n">
        <v>3.804</v>
      </c>
      <c r="U3" s="1" t="n">
        <f aca="false">T3*$E3</f>
        <v>4.08412802498048</v>
      </c>
      <c r="V3" s="1" t="n">
        <f aca="false">U3/S3</f>
        <v>0.987936145375057</v>
      </c>
      <c r="W3" s="1" t="n">
        <f aca="false">SQRT(-5.25*5.25*LN(V3))</f>
        <v>0.57838736792185</v>
      </c>
      <c r="X3" s="3"/>
      <c r="Y3" s="1" t="n">
        <v>4.134</v>
      </c>
      <c r="Z3" s="1" t="n">
        <v>3.786</v>
      </c>
      <c r="AA3" s="1" t="n">
        <f aca="false">Z3*$E3</f>
        <v>4.0648024980484</v>
      </c>
      <c r="AB3" s="1" t="n">
        <f aca="false">AA3/Y3</f>
        <v>0.983261368661926</v>
      </c>
      <c r="AC3" s="1" t="n">
        <f aca="false">SQRT(-5.25*5.25*LN(AB3))</f>
        <v>0.682102204772434</v>
      </c>
      <c r="AD3" s="3"/>
      <c r="AE3" s="1" t="n">
        <v>4.134</v>
      </c>
      <c r="AF3" s="1" t="n">
        <v>3.797</v>
      </c>
      <c r="AG3" s="1" t="n">
        <f aca="false">AF3*$E3</f>
        <v>4.07661254228467</v>
      </c>
      <c r="AH3" s="1" t="n">
        <f aca="false">AG3/AE3</f>
        <v>0.986118176653283</v>
      </c>
      <c r="AI3" s="1" t="n">
        <f aca="false">SQRT(-5.25*5.25*LN(AH3))</f>
        <v>0.620724019397363</v>
      </c>
      <c r="AJ3" s="3"/>
      <c r="AK3" s="1" t="n">
        <v>4.133</v>
      </c>
      <c r="AL3" s="1" t="n">
        <v>3.779</v>
      </c>
      <c r="AM3" s="1" t="n">
        <f aca="false">AL3*$E3</f>
        <v>4.05728701535259</v>
      </c>
      <c r="AN3" s="1" t="n">
        <f aca="false">AM3/AK3</f>
        <v>0.981680865074423</v>
      </c>
      <c r="AO3" s="1" t="n">
        <f aca="false">SQRT(-5.25*5.25*LN(AN3))</f>
        <v>0.713865033212142</v>
      </c>
    </row>
    <row r="4" customFormat="false" ht="15" hidden="false" customHeight="false" outlineLevel="0" collapsed="false">
      <c r="A4" s="1" t="n">
        <v>2</v>
      </c>
      <c r="B4" s="3"/>
      <c r="C4" s="1" t="n">
        <v>4.126</v>
      </c>
      <c r="D4" s="1" t="n">
        <v>3.843</v>
      </c>
      <c r="E4" s="1" t="n">
        <f aca="false">C4/D4</f>
        <v>1.0736403851158</v>
      </c>
      <c r="F4" s="3"/>
      <c r="G4" s="1" t="n">
        <v>4.133</v>
      </c>
      <c r="H4" s="1" t="n">
        <v>3.81</v>
      </c>
      <c r="I4" s="1" t="n">
        <f aca="false">H4*$E4</f>
        <v>4.09056986729118</v>
      </c>
      <c r="J4" s="1" t="n">
        <f aca="false">I4/G4</f>
        <v>0.98973381739443</v>
      </c>
      <c r="K4" s="1" t="n">
        <f aca="false">SQRT(-5.25*5.25*LN(J4))</f>
        <v>0.533314301453827</v>
      </c>
      <c r="L4" s="3"/>
      <c r="M4" s="1" t="n">
        <v>4.133</v>
      </c>
      <c r="N4" s="1" t="n">
        <v>3.812</v>
      </c>
      <c r="O4" s="1" t="n">
        <f aca="false">N4*$E4</f>
        <v>4.09271714806141</v>
      </c>
      <c r="P4" s="1" t="n">
        <f aca="false">O4/M4</f>
        <v>0.990253362705398</v>
      </c>
      <c r="Q4" s="1" t="n">
        <f aca="false">SQRT(-5.25*5.25*LN(P4))</f>
        <v>0.519576208440426</v>
      </c>
      <c r="R4" s="3"/>
      <c r="S4" s="1" t="n">
        <v>4.134</v>
      </c>
      <c r="T4" s="1" t="n">
        <v>3.798</v>
      </c>
      <c r="U4" s="1" t="n">
        <f aca="false">T4*$E4</f>
        <v>4.07768618266979</v>
      </c>
      <c r="V4" s="1" t="n">
        <f aca="false">U4/S4</f>
        <v>0.98637788647068</v>
      </c>
      <c r="W4" s="1" t="n">
        <f aca="false">SQRT(-5.25*5.25*LN(V4))</f>
        <v>0.614849773276977</v>
      </c>
      <c r="X4" s="3"/>
      <c r="Y4" s="1" t="n">
        <v>4.134</v>
      </c>
      <c r="Z4" s="1" t="n">
        <v>3.793</v>
      </c>
      <c r="AA4" s="1" t="n">
        <f aca="false">Z4*$E4</f>
        <v>4.07231798074421</v>
      </c>
      <c r="AB4" s="1" t="n">
        <f aca="false">AA4/Y4</f>
        <v>0.985079337383699</v>
      </c>
      <c r="AC4" s="1" t="n">
        <f aca="false">SQRT(-5.25*5.25*LN(AB4))</f>
        <v>0.643700003375482</v>
      </c>
      <c r="AD4" s="3"/>
      <c r="AE4" s="1" t="n">
        <v>4.133</v>
      </c>
      <c r="AF4" s="1" t="n">
        <v>3.813</v>
      </c>
      <c r="AG4" s="1" t="n">
        <f aca="false">AF4*$E4</f>
        <v>4.09379078844653</v>
      </c>
      <c r="AH4" s="1" t="n">
        <f aca="false">AG4/AE4</f>
        <v>0.990513135360882</v>
      </c>
      <c r="AI4" s="1" t="n">
        <f aca="false">SQRT(-5.25*5.25*LN(AH4))</f>
        <v>0.512571876071214</v>
      </c>
      <c r="AJ4" s="3"/>
      <c r="AK4" s="1" t="n">
        <v>4.133</v>
      </c>
      <c r="AL4" s="1" t="n">
        <v>3.79</v>
      </c>
      <c r="AM4" s="1" t="n">
        <f aca="false">AL4*$E4</f>
        <v>4.06909705958886</v>
      </c>
      <c r="AN4" s="1" t="n">
        <f aca="false">AM4/AK4</f>
        <v>0.984538364284748</v>
      </c>
      <c r="AO4" s="1" t="n">
        <f aca="false">SQRT(-5.25*5.25*LN(AN4))</f>
        <v>0.655355070538486</v>
      </c>
    </row>
    <row r="5" customFormat="false" ht="15" hidden="false" customHeight="false" outlineLevel="0" collapsed="false">
      <c r="A5" s="1" t="n">
        <v>3</v>
      </c>
      <c r="B5" s="3"/>
      <c r="C5" s="1" t="n">
        <v>4.126</v>
      </c>
      <c r="D5" s="1" t="n">
        <v>3.843</v>
      </c>
      <c r="E5" s="1" t="n">
        <f aca="false">C5/D5</f>
        <v>1.0736403851158</v>
      </c>
      <c r="F5" s="3"/>
      <c r="G5" s="1" t="n">
        <v>4.133</v>
      </c>
      <c r="H5" s="1" t="n">
        <v>3.81</v>
      </c>
      <c r="I5" s="1" t="n">
        <f aca="false">H5*$E5</f>
        <v>4.09056986729118</v>
      </c>
      <c r="J5" s="1" t="n">
        <f aca="false">I5/G5</f>
        <v>0.98973381739443</v>
      </c>
      <c r="K5" s="1" t="n">
        <f aca="false">SQRT(-5.25*5.25*LN(J5))</f>
        <v>0.533314301453827</v>
      </c>
      <c r="L5" s="3"/>
      <c r="M5" s="1" t="n">
        <v>4.133</v>
      </c>
      <c r="N5" s="1" t="n">
        <v>3.794</v>
      </c>
      <c r="O5" s="1" t="n">
        <f aca="false">N5*$E5</f>
        <v>4.07339162112933</v>
      </c>
      <c r="P5" s="1" t="n">
        <f aca="false">O5/M5</f>
        <v>0.985577454906684</v>
      </c>
      <c r="Q5" s="1" t="n">
        <f aca="false">SQRT(-5.25*5.25*LN(P5))</f>
        <v>0.632784243400501</v>
      </c>
      <c r="R5" s="3"/>
      <c r="S5" s="1" t="n">
        <v>4.135</v>
      </c>
      <c r="T5" s="1" t="n">
        <v>3.761</v>
      </c>
      <c r="U5" s="1" t="n">
        <f aca="false">T5*$E5</f>
        <v>4.03796148842051</v>
      </c>
      <c r="V5" s="1" t="n">
        <f aca="false">U5/S5</f>
        <v>0.976532403487426</v>
      </c>
      <c r="W5" s="1" t="n">
        <f aca="false">SQRT(-5.25*5.25*LN(V5))</f>
        <v>0.809034129039298</v>
      </c>
      <c r="X5" s="3"/>
      <c r="Y5" s="1" t="n">
        <v>4.134</v>
      </c>
      <c r="Z5" s="1" t="n">
        <v>3.797</v>
      </c>
      <c r="AA5" s="1" t="n">
        <f aca="false">Z5*$E5</f>
        <v>4.07661254228467</v>
      </c>
      <c r="AB5" s="1" t="n">
        <f aca="false">AA5/Y5</f>
        <v>0.986118176653283</v>
      </c>
      <c r="AC5" s="1" t="n">
        <f aca="false">SQRT(-5.25*5.25*LN(AB5))</f>
        <v>0.620724019397363</v>
      </c>
      <c r="AD5" s="3"/>
      <c r="AE5" s="1" t="n">
        <v>4.133</v>
      </c>
      <c r="AF5" s="1" t="n">
        <v>3.791</v>
      </c>
      <c r="AG5" s="1" t="n">
        <f aca="false">AF5*$E5</f>
        <v>4.07017069997398</v>
      </c>
      <c r="AH5" s="1" t="n">
        <f aca="false">AG5/AE5</f>
        <v>0.984798136940232</v>
      </c>
      <c r="AI5" s="1" t="n">
        <f aca="false">SQRT(-5.25*5.25*LN(AH5))</f>
        <v>0.649783656530607</v>
      </c>
      <c r="AJ5" s="3"/>
      <c r="AK5" s="1" t="n">
        <v>4.133</v>
      </c>
      <c r="AL5" s="1" t="n">
        <v>3.749</v>
      </c>
      <c r="AM5" s="1" t="n">
        <f aca="false">AL5*$E5</f>
        <v>4.02507780379912</v>
      </c>
      <c r="AN5" s="1" t="n">
        <f aca="false">AM5/AK5</f>
        <v>0.9738876854099</v>
      </c>
      <c r="AO5" s="1" t="n">
        <f aca="false">SQRT(-5.25*5.25*LN(AN5))</f>
        <v>0.853981446185855</v>
      </c>
    </row>
    <row r="6" customFormat="false" ht="15" hidden="false" customHeight="false" outlineLevel="0" collapsed="false">
      <c r="A6" s="1" t="s">
        <v>14</v>
      </c>
      <c r="B6" s="3"/>
      <c r="F6" s="3"/>
      <c r="J6" s="1" t="n">
        <f aca="false">AVERAGE(J3:J5)</f>
        <v>0.990080180935075</v>
      </c>
      <c r="K6" s="1" t="n">
        <f aca="false">AVERAGE(K3:K5)</f>
        <v>0.52403365725169</v>
      </c>
      <c r="L6" s="3"/>
      <c r="P6" s="1" t="n">
        <f aca="false">AVERAGE(P3:P5)</f>
        <v>0.988355170691373</v>
      </c>
      <c r="Q6" s="1" t="n">
        <f aca="false">AVERAGE(Q3:Q5)</f>
        <v>0.566184676287416</v>
      </c>
      <c r="R6" s="3"/>
      <c r="V6" s="1" t="n">
        <f aca="false">AVERAGE(V3:V5)</f>
        <v>0.983615478444387</v>
      </c>
      <c r="W6" s="1" t="n">
        <f aca="false">AVERAGE(W3:W5)</f>
        <v>0.667423756746042</v>
      </c>
      <c r="X6" s="3"/>
      <c r="AB6" s="1" t="n">
        <f aca="false">AVERAGE(AB3:AB5)</f>
        <v>0.984819627566303</v>
      </c>
      <c r="AC6" s="1" t="n">
        <f aca="false">AVERAGE(AC3:AC5)</f>
        <v>0.648842075848426</v>
      </c>
      <c r="AD6" s="3"/>
      <c r="AH6" s="1" t="n">
        <f aca="false">AVERAGE(AH3:AH5)</f>
        <v>0.987143149651466</v>
      </c>
      <c r="AI6" s="1" t="n">
        <f aca="false">AVERAGE(AI3:AI5)</f>
        <v>0.594359850666395</v>
      </c>
      <c r="AJ6" s="3"/>
      <c r="AN6" s="1" t="n">
        <f aca="false">AVERAGE(AN3:AN5)</f>
        <v>0.980035638256357</v>
      </c>
      <c r="AO6" s="1" t="n">
        <f aca="false">AVERAGE(AO3:AO5)</f>
        <v>0.741067183312161</v>
      </c>
    </row>
    <row r="7" customFormat="false" ht="15" hidden="false" customHeight="false" outlineLevel="0" collapsed="false">
      <c r="A7" s="1" t="s">
        <v>15</v>
      </c>
      <c r="B7" s="3"/>
      <c r="F7" s="3"/>
      <c r="J7" s="1" t="n">
        <f aca="false">STDEV(J3:J5)/SQRT(3)</f>
        <v>0.000346363540645508</v>
      </c>
      <c r="K7" s="1" t="n">
        <f aca="false">STDEV(K3:K5)/SQRT(3)</f>
        <v>0.00928064420213748</v>
      </c>
      <c r="L7" s="3"/>
      <c r="P7" s="1" t="n">
        <f aca="false">STDEV(P3:P5)/SQRT(3)</f>
        <v>0.00141964784164845</v>
      </c>
      <c r="Q7" s="1" t="n">
        <f aca="false">STDEV(Q3:Q5)/SQRT(3)</f>
        <v>0.0341747852091789</v>
      </c>
      <c r="R7" s="3"/>
      <c r="V7" s="1" t="n">
        <f aca="false">STDEV(V3:V5)/SQRT(3)</f>
        <v>0.00356999093545628</v>
      </c>
      <c r="W7" s="1" t="n">
        <f aca="false">STDEV(W3:W5)/SQRT(3)</f>
        <v>0.0715832846104136</v>
      </c>
      <c r="X7" s="3"/>
      <c r="AB7" s="1" t="n">
        <f aca="false">STDEV(AB3:AB5)/SQRT(3)</f>
        <v>0.000834850259389975</v>
      </c>
      <c r="AC7" s="1" t="n">
        <f aca="false">STDEV(AC3:AC5)/SQRT(3)</f>
        <v>0.0179039203525549</v>
      </c>
      <c r="AD7" s="3"/>
      <c r="AH7" s="1" t="n">
        <f aca="false">STDEV(AH3:AH5)/SQRT(3)</f>
        <v>0.00172754440099823</v>
      </c>
      <c r="AI7" s="1" t="n">
        <f aca="false">STDEV(AI3:AI5)/SQRT(3)</f>
        <v>0.0417455395575998</v>
      </c>
      <c r="AJ7" s="3"/>
      <c r="AN7" s="1" t="n">
        <f aca="false">STDEV(AN3:AN5)/SQRT(3)</f>
        <v>0.00318273040988113</v>
      </c>
      <c r="AO7" s="1" t="n">
        <f aca="false">STDEV(AO3:AO5)/SQRT(3)</f>
        <v>0.0589295539981153</v>
      </c>
    </row>
    <row r="8" customFormat="false" ht="15" hidden="false" customHeight="false" outlineLevel="0" collapsed="false">
      <c r="B8" s="3"/>
      <c r="F8" s="3"/>
      <c r="L8" s="3"/>
      <c r="R8" s="3"/>
      <c r="X8" s="3"/>
      <c r="AD8" s="3"/>
      <c r="AJ8" s="3"/>
    </row>
    <row r="9" customFormat="false" ht="15" hidden="false" customHeight="false" outlineLevel="0" collapsed="false">
      <c r="A9" s="1" t="s">
        <v>16</v>
      </c>
      <c r="B9" s="3"/>
      <c r="F9" s="3"/>
      <c r="J9" s="1" t="n">
        <f aca="false">10*LOG10(J6)</f>
        <v>-0.0432963295033287</v>
      </c>
      <c r="L9" s="3"/>
      <c r="P9" s="1" t="n">
        <f aca="false">10*LOG10(P6)</f>
        <v>-0.0508696133035147</v>
      </c>
      <c r="R9" s="3"/>
      <c r="V9" s="1" t="n">
        <f aca="false">10*LOG10(V6)</f>
        <v>-0.0717464570182968</v>
      </c>
      <c r="X9" s="3"/>
      <c r="AB9" s="1" t="n">
        <f aca="false">10*LOG10(AB6)</f>
        <v>-0.0664330445245678</v>
      </c>
      <c r="AD9" s="3"/>
      <c r="AH9" s="1" t="n">
        <f aca="false">10*LOG10(AH6)</f>
        <v>-0.0561986395062422</v>
      </c>
      <c r="AJ9" s="3"/>
      <c r="AN9" s="1" t="n">
        <f aca="false">10*LOG10(AN6)</f>
        <v>-0.0875813122927738</v>
      </c>
    </row>
    <row r="10" customFormat="false" ht="15" hidden="false" customHeight="false" outlineLevel="0" collapsed="false">
      <c r="A10" s="1" t="s">
        <v>17</v>
      </c>
      <c r="B10" s="3"/>
      <c r="F10" s="3"/>
      <c r="J10" s="1" t="n">
        <f aca="false">SQRT(-5.25*5.25*LN(J6))</f>
        <v>0.524194775089696</v>
      </c>
      <c r="L10" s="3"/>
      <c r="P10" s="1" t="n">
        <f aca="false">SQRT(-5.25*5.25*LN(P6))</f>
        <v>0.56819363697631</v>
      </c>
      <c r="R10" s="3"/>
      <c r="V10" s="1" t="n">
        <f aca="false">SQRT(-5.25*5.25*LN(V6))</f>
        <v>0.674788041632387</v>
      </c>
      <c r="X10" s="3"/>
      <c r="AB10" s="1" t="n">
        <f aca="false">SQRT(-5.25*5.25*LN(AB6))</f>
        <v>0.649320666446746</v>
      </c>
      <c r="AD10" s="3"/>
      <c r="AH10" s="1" t="n">
        <f aca="false">SQRT(-5.25*5.25*LN(AH6))</f>
        <v>0.597214094577722</v>
      </c>
      <c r="AJ10" s="3"/>
      <c r="AN10" s="1" t="n">
        <f aca="false">SQRT(-5.25*5.25*LN(AN6))</f>
        <v>0.745543300354668</v>
      </c>
    </row>
    <row r="11" customFormat="false" ht="15" hidden="false" customHeight="false" outlineLevel="0" collapsed="false">
      <c r="B11" s="3"/>
      <c r="F11" s="3"/>
      <c r="L11" s="3"/>
      <c r="R11" s="3"/>
      <c r="X11" s="3"/>
      <c r="AD11" s="3"/>
      <c r="AJ11" s="3"/>
    </row>
    <row r="12" customFormat="false" ht="15" hidden="false" customHeight="false" outlineLevel="0" collapsed="false">
      <c r="B12" s="3"/>
      <c r="F12" s="3"/>
      <c r="L12" s="3"/>
      <c r="R12" s="3"/>
      <c r="X12" s="3"/>
      <c r="AD12" s="3"/>
      <c r="AJ12" s="3"/>
    </row>
    <row r="13" customFormat="false" ht="15" hidden="false" customHeight="false" outlineLevel="0" collapsed="false">
      <c r="B13" s="3"/>
      <c r="F13" s="3"/>
      <c r="L13" s="3"/>
      <c r="R13" s="3"/>
      <c r="X13" s="3"/>
      <c r="AD13" s="3"/>
      <c r="AJ13" s="3"/>
    </row>
    <row r="14" customFormat="false" ht="15" hidden="false" customHeight="false" outlineLevel="0" collapsed="false">
      <c r="B14" s="3"/>
      <c r="F14" s="3"/>
      <c r="L14" s="3"/>
      <c r="R14" s="3"/>
      <c r="X14" s="3"/>
      <c r="AD14" s="3"/>
      <c r="AJ14" s="3"/>
    </row>
    <row r="15" customFormat="false" ht="15" hidden="false" customHeight="false" outlineLevel="0" collapsed="false">
      <c r="B15" s="3"/>
      <c r="C15" s="1" t="s">
        <v>18</v>
      </c>
      <c r="F15" s="3"/>
      <c r="L15" s="3"/>
      <c r="R15" s="3"/>
      <c r="X15" s="3"/>
      <c r="AD15" s="3"/>
      <c r="AJ15" s="3"/>
    </row>
    <row r="16" customFormat="false" ht="15" hidden="false" customHeight="false" outlineLevel="0" collapsed="false">
      <c r="A16" s="3" t="s">
        <v>1</v>
      </c>
      <c r="B16" s="3"/>
      <c r="C16" s="3" t="s">
        <v>2</v>
      </c>
      <c r="D16" s="3" t="s">
        <v>3</v>
      </c>
      <c r="E16" s="3" t="s">
        <v>4</v>
      </c>
      <c r="F16" s="3"/>
      <c r="G16" s="3" t="s">
        <v>5</v>
      </c>
      <c r="H16" s="3" t="s">
        <v>6</v>
      </c>
      <c r="I16" s="3" t="s">
        <v>7</v>
      </c>
      <c r="J16" s="3" t="s">
        <v>8</v>
      </c>
      <c r="K16" s="3"/>
      <c r="L16" s="3"/>
      <c r="M16" s="3" t="s">
        <v>9</v>
      </c>
      <c r="N16" s="3" t="s">
        <v>6</v>
      </c>
      <c r="O16" s="3" t="s">
        <v>7</v>
      </c>
      <c r="P16" s="3" t="s">
        <v>8</v>
      </c>
      <c r="Q16" s="3"/>
      <c r="R16" s="3"/>
      <c r="S16" s="3" t="s">
        <v>10</v>
      </c>
      <c r="T16" s="3" t="s">
        <v>6</v>
      </c>
      <c r="U16" s="3" t="s">
        <v>7</v>
      </c>
      <c r="V16" s="3" t="s">
        <v>8</v>
      </c>
      <c r="W16" s="3"/>
      <c r="X16" s="3"/>
      <c r="Y16" s="3" t="s">
        <v>11</v>
      </c>
      <c r="Z16" s="3" t="s">
        <v>6</v>
      </c>
      <c r="AA16" s="3" t="s">
        <v>7</v>
      </c>
      <c r="AB16" s="3" t="s">
        <v>8</v>
      </c>
      <c r="AC16" s="3"/>
      <c r="AD16" s="3"/>
      <c r="AE16" s="3" t="s">
        <v>12</v>
      </c>
      <c r="AF16" s="3" t="s">
        <v>6</v>
      </c>
      <c r="AG16" s="3" t="s">
        <v>7</v>
      </c>
      <c r="AH16" s="3" t="s">
        <v>8</v>
      </c>
      <c r="AI16" s="3"/>
      <c r="AJ16" s="3"/>
      <c r="AK16" s="3" t="s">
        <v>13</v>
      </c>
      <c r="AL16" s="3" t="s">
        <v>6</v>
      </c>
      <c r="AM16" s="3" t="s">
        <v>7</v>
      </c>
      <c r="AN16" s="3" t="s">
        <v>8</v>
      </c>
      <c r="AO16" s="3"/>
    </row>
    <row r="17" customFormat="false" ht="15" hidden="false" customHeight="false" outlineLevel="0" collapsed="false">
      <c r="A17" s="1" t="n">
        <v>1</v>
      </c>
      <c r="B17" s="3"/>
      <c r="C17" s="1" t="n">
        <v>4.126</v>
      </c>
      <c r="D17" s="1" t="n">
        <v>3.843</v>
      </c>
      <c r="E17" s="1" t="n">
        <f aca="false">C17/D17</f>
        <v>1.0736403851158</v>
      </c>
      <c r="F17" s="3"/>
      <c r="G17" s="1" t="n">
        <v>4.125</v>
      </c>
      <c r="H17" s="1" t="n">
        <v>3.691</v>
      </c>
      <c r="I17" s="1" t="n">
        <f aca="false">H17*$E17</f>
        <v>3.9628066614624</v>
      </c>
      <c r="J17" s="1" t="n">
        <f aca="false">I17/G17</f>
        <v>0.960680402778763</v>
      </c>
      <c r="K17" s="1" t="n">
        <f aca="false">SQRT(-5.25*5.25*LN(J17))</f>
        <v>1.05148853621133</v>
      </c>
      <c r="L17" s="3"/>
      <c r="M17" s="1" t="n">
        <v>4.126</v>
      </c>
      <c r="N17" s="1" t="n">
        <v>3.763</v>
      </c>
      <c r="O17" s="1" t="n">
        <f aca="false">N17*$E17</f>
        <v>4.04010876919074</v>
      </c>
      <c r="P17" s="1" t="n">
        <f aca="false">O17/M17</f>
        <v>0.979182930002602</v>
      </c>
      <c r="Q17" s="1" t="n">
        <f aca="false">SQRT(-5.25*5.25*LN(P17))</f>
        <v>0.761463590207636</v>
      </c>
      <c r="R17" s="3"/>
      <c r="S17" s="1" t="n">
        <v>4.129</v>
      </c>
      <c r="T17" s="1" t="n">
        <v>3.635</v>
      </c>
      <c r="U17" s="1" t="n">
        <f aca="false">T17*$E17</f>
        <v>3.90268279989591</v>
      </c>
      <c r="V17" s="1" t="n">
        <f aca="false">U17/S17</f>
        <v>0.945188374883971</v>
      </c>
      <c r="W17" s="1" t="n">
        <f aca="false">SQRT(-5.25*5.25*LN(V17))</f>
        <v>1.24648569706454</v>
      </c>
      <c r="X17" s="3"/>
      <c r="Y17" s="1" t="n">
        <v>4.131</v>
      </c>
      <c r="Z17" s="1" t="n">
        <v>3.701</v>
      </c>
      <c r="AA17" s="1" t="n">
        <f aca="false">Z17*$E17</f>
        <v>3.97354306531356</v>
      </c>
      <c r="AB17" s="1" t="n">
        <f aca="false">AA17/Y17</f>
        <v>0.961884063256731</v>
      </c>
      <c r="AC17" s="1" t="n">
        <f aca="false">SQRT(-5.25*5.25*LN(AB17))</f>
        <v>1.0349473479185</v>
      </c>
      <c r="AD17" s="3"/>
      <c r="AE17" s="1" t="n">
        <v>4.124</v>
      </c>
      <c r="AF17" s="1" t="n">
        <v>3.759</v>
      </c>
      <c r="AG17" s="1" t="n">
        <f aca="false">AF17*$E17</f>
        <v>4.03581420765027</v>
      </c>
      <c r="AH17" s="1" t="n">
        <f aca="false">AG17/AE17</f>
        <v>0.978616442204237</v>
      </c>
      <c r="AI17" s="1" t="n">
        <f aca="false">SQRT(-5.25*5.25*LN(AH17))</f>
        <v>0.771866036032435</v>
      </c>
      <c r="AJ17" s="3"/>
      <c r="AK17" s="1" t="n">
        <v>4.128</v>
      </c>
      <c r="AL17" s="1" t="n">
        <v>3.742</v>
      </c>
      <c r="AM17" s="1" t="n">
        <f aca="false">AL17*$E17</f>
        <v>4.01756232110331</v>
      </c>
      <c r="AN17" s="1" t="n">
        <f aca="false">AM17/AK17</f>
        <v>0.973246686313785</v>
      </c>
      <c r="AO17" s="1" t="n">
        <f aca="false">SQRT(-5.25*5.25*LN(AN17))</f>
        <v>0.864541225596909</v>
      </c>
    </row>
    <row r="18" customFormat="false" ht="15" hidden="false" customHeight="false" outlineLevel="0" collapsed="false">
      <c r="A18" s="1" t="n">
        <v>2</v>
      </c>
      <c r="B18" s="3"/>
      <c r="C18" s="1" t="n">
        <v>4.126</v>
      </c>
      <c r="D18" s="1" t="n">
        <v>3.843</v>
      </c>
      <c r="E18" s="1" t="n">
        <f aca="false">C18/D18</f>
        <v>1.0736403851158</v>
      </c>
      <c r="F18" s="3"/>
      <c r="G18" s="1" t="n">
        <v>4.123</v>
      </c>
      <c r="H18" s="1" t="n">
        <v>3.739</v>
      </c>
      <c r="I18" s="1" t="n">
        <f aca="false">H18*$E18</f>
        <v>4.01434139994796</v>
      </c>
      <c r="J18" s="1" t="n">
        <f aca="false">I18/G18</f>
        <v>0.973645743378112</v>
      </c>
      <c r="K18" s="1" t="n">
        <f aca="false">SQRT(-5.25*5.25*LN(J18))</f>
        <v>0.857981636115176</v>
      </c>
      <c r="L18" s="3"/>
      <c r="M18" s="1" t="n">
        <v>4.124</v>
      </c>
      <c r="N18" s="1" t="n">
        <v>3.734</v>
      </c>
      <c r="O18" s="1" t="n">
        <f aca="false">N18*$E18</f>
        <v>4.00897319802238</v>
      </c>
      <c r="P18" s="1" t="n">
        <f aca="false">O18/M18</f>
        <v>0.972107952963719</v>
      </c>
      <c r="Q18" s="1" t="n">
        <f aca="false">SQRT(-5.25*5.25*LN(P18))</f>
        <v>0.883005957095342</v>
      </c>
      <c r="R18" s="3"/>
      <c r="S18" s="1" t="n">
        <v>4.118</v>
      </c>
      <c r="T18" s="1" t="n">
        <v>3.712</v>
      </c>
      <c r="U18" s="1" t="n">
        <f aca="false">T18*$E18</f>
        <v>3.98535310954983</v>
      </c>
      <c r="V18" s="1" t="n">
        <f aca="false">U18/S18</f>
        <v>0.967788516160717</v>
      </c>
      <c r="W18" s="1" t="n">
        <f aca="false">SQRT(-5.25*5.25*LN(V18))</f>
        <v>0.949969919304787</v>
      </c>
      <c r="X18" s="3"/>
      <c r="Y18" s="1" t="n">
        <v>4.131</v>
      </c>
      <c r="Z18" s="1" t="n">
        <v>3.761</v>
      </c>
      <c r="AA18" s="1" t="n">
        <f aca="false">Z18*$E18</f>
        <v>4.03796148842051</v>
      </c>
      <c r="AB18" s="1" t="n">
        <f aca="false">AA18/Y18</f>
        <v>0.977477968632415</v>
      </c>
      <c r="AC18" s="1" t="n">
        <f aca="false">SQRT(-5.25*5.25*LN(AB18))</f>
        <v>0.792376603338536</v>
      </c>
      <c r="AD18" s="3"/>
      <c r="AE18" s="1" t="n">
        <v>4.131</v>
      </c>
      <c r="AF18" s="1" t="n">
        <v>3.741</v>
      </c>
      <c r="AG18" s="1" t="n">
        <f aca="false">AF18*$E18</f>
        <v>4.01648868071819</v>
      </c>
      <c r="AH18" s="1" t="n">
        <f aca="false">AG18/AE18</f>
        <v>0.972280000173854</v>
      </c>
      <c r="AI18" s="1" t="n">
        <f aca="false">SQRT(-5.25*5.25*LN(AH18))</f>
        <v>0.880239649263872</v>
      </c>
      <c r="AJ18" s="3"/>
      <c r="AK18" s="1" t="n">
        <v>4.129</v>
      </c>
      <c r="AL18" s="1" t="n">
        <v>3.658</v>
      </c>
      <c r="AM18" s="1" t="n">
        <f aca="false">AL18*$E18</f>
        <v>3.92737652875358</v>
      </c>
      <c r="AN18" s="1" t="n">
        <f aca="false">AM18/AK18</f>
        <v>0.951168934064805</v>
      </c>
      <c r="AO18" s="1" t="n">
        <f aca="false">SQRT(-5.25*5.25*LN(AN18))</f>
        <v>1.17468200208068</v>
      </c>
    </row>
    <row r="19" customFormat="false" ht="15" hidden="false" customHeight="false" outlineLevel="0" collapsed="false">
      <c r="A19" s="1" t="n">
        <v>3</v>
      </c>
      <c r="B19" s="3"/>
      <c r="C19" s="1" t="n">
        <v>4.126</v>
      </c>
      <c r="D19" s="1" t="n">
        <v>3.843</v>
      </c>
      <c r="E19" s="1" t="n">
        <f aca="false">C19/D19</f>
        <v>1.0736403851158</v>
      </c>
      <c r="F19" s="3"/>
      <c r="G19" s="1" t="n">
        <v>4.129</v>
      </c>
      <c r="H19" s="1" t="n">
        <v>3.779</v>
      </c>
      <c r="I19" s="1" t="n">
        <f aca="false">H19*$E19</f>
        <v>4.05728701535259</v>
      </c>
      <c r="J19" s="1" t="n">
        <f aca="false">I19/G19</f>
        <v>0.982631875842235</v>
      </c>
      <c r="K19" s="1" t="n">
        <f aca="false">SQRT(-5.25*5.25*LN(J19))</f>
        <v>0.694920736774137</v>
      </c>
      <c r="L19" s="3"/>
      <c r="M19" s="1" t="n">
        <v>4.125</v>
      </c>
      <c r="N19" s="1" t="n">
        <v>3.727</v>
      </c>
      <c r="O19" s="1" t="n">
        <f aca="false">N19*$E19</f>
        <v>4.00145771532657</v>
      </c>
      <c r="P19" s="1" t="n">
        <f aca="false">O19/M19</f>
        <v>0.970050355230683</v>
      </c>
      <c r="Q19" s="1" t="n">
        <f aca="false">SQRT(-5.25*5.25*LN(P19))</f>
        <v>0.915478619166562</v>
      </c>
      <c r="R19" s="3"/>
      <c r="S19" s="1" t="n">
        <v>4.13</v>
      </c>
      <c r="T19" s="1" t="n">
        <v>3.6989</v>
      </c>
      <c r="U19" s="1" t="n">
        <f aca="false">T19*$E19</f>
        <v>3.97128842050481</v>
      </c>
      <c r="V19" s="1" t="n">
        <f aca="false">U19/S19</f>
        <v>0.961571046127074</v>
      </c>
      <c r="W19" s="1" t="n">
        <f aca="false">SQRT(-5.25*5.25*LN(V19))</f>
        <v>1.03927228620834</v>
      </c>
      <c r="X19" s="3"/>
      <c r="Y19" s="1" t="n">
        <v>4.115</v>
      </c>
      <c r="Z19" s="1" t="n">
        <v>3.705</v>
      </c>
      <c r="AA19" s="1" t="n">
        <f aca="false">Z19*$E19</f>
        <v>3.97783762685402</v>
      </c>
      <c r="AB19" s="1" t="n">
        <f aca="false">AA19/Y19</f>
        <v>0.96666771004958</v>
      </c>
      <c r="AC19" s="1" t="n">
        <f aca="false">SQRT(-5.25*5.25*LN(AB19))</f>
        <v>0.966634247361422</v>
      </c>
      <c r="AD19" s="3"/>
      <c r="AE19" s="1" t="n">
        <v>4.127</v>
      </c>
      <c r="AF19" s="1" t="n">
        <v>3.708</v>
      </c>
      <c r="AG19" s="1" t="n">
        <f aca="false">AF19*$E19</f>
        <v>3.98105854800937</v>
      </c>
      <c r="AH19" s="1" t="n">
        <f aca="false">AG19/AE19</f>
        <v>0.964637399566118</v>
      </c>
      <c r="AI19" s="1" t="n">
        <f aca="false">SQRT(-5.25*5.25*LN(AH19))</f>
        <v>0.996158966989358</v>
      </c>
      <c r="AJ19" s="3"/>
      <c r="AK19" s="1" t="n">
        <v>4.13</v>
      </c>
      <c r="AL19" s="1" t="n">
        <v>3.699</v>
      </c>
      <c r="AM19" s="1" t="n">
        <f aca="false">AL19*$E19</f>
        <v>3.97139578454333</v>
      </c>
      <c r="AN19" s="1" t="n">
        <f aca="false">AM19/AK19</f>
        <v>0.961597042262306</v>
      </c>
      <c r="AO19" s="1" t="n">
        <f aca="false">SQRT(-5.25*5.25*LN(AN19))</f>
        <v>1.03891373125418</v>
      </c>
    </row>
    <row r="20" customFormat="false" ht="15" hidden="false" customHeight="false" outlineLevel="0" collapsed="false">
      <c r="A20" s="1" t="s">
        <v>14</v>
      </c>
      <c r="B20" s="3"/>
      <c r="F20" s="3"/>
      <c r="J20" s="1" t="n">
        <f aca="false">AVERAGE(J17:J19)</f>
        <v>0.97231934066637</v>
      </c>
      <c r="K20" s="1" t="n">
        <f aca="false">AVERAGE(K17:K19)</f>
        <v>0.868130303033547</v>
      </c>
      <c r="L20" s="3"/>
      <c r="P20" s="1" t="n">
        <f aca="false">AVERAGE(P17:P19)</f>
        <v>0.973780412732335</v>
      </c>
      <c r="Q20" s="1" t="n">
        <f aca="false">AVERAGE(Q17:Q19)</f>
        <v>0.853316055489846</v>
      </c>
      <c r="R20" s="3"/>
      <c r="V20" s="1" t="n">
        <f aca="false">AVERAGE(V17:V19)</f>
        <v>0.95818264572392</v>
      </c>
      <c r="W20" s="1" t="n">
        <f aca="false">AVERAGE(W17:W19)</f>
        <v>1.07857596752589</v>
      </c>
      <c r="X20" s="3"/>
      <c r="AB20" s="1" t="n">
        <f aca="false">AVERAGE(AB17:AB19)</f>
        <v>0.968676580646242</v>
      </c>
      <c r="AC20" s="1" t="n">
        <f aca="false">AVERAGE(AC17:AC19)</f>
        <v>0.931319399539487</v>
      </c>
      <c r="AD20" s="3"/>
      <c r="AH20" s="1" t="n">
        <f aca="false">AVERAGE(AH17:AH19)</f>
        <v>0.971844613981403</v>
      </c>
      <c r="AI20" s="1" t="n">
        <f aca="false">AVERAGE(AI17:AI19)</f>
        <v>0.882754884095222</v>
      </c>
      <c r="AJ20" s="3"/>
      <c r="AN20" s="1" t="n">
        <f aca="false">AVERAGE(AN17:AN19)</f>
        <v>0.962004220880299</v>
      </c>
      <c r="AO20" s="1" t="n">
        <f aca="false">AVERAGE(AO17:AO19)</f>
        <v>1.02604565297726</v>
      </c>
    </row>
    <row r="21" customFormat="false" ht="15" hidden="false" customHeight="false" outlineLevel="0" collapsed="false">
      <c r="A21" s="1" t="s">
        <v>15</v>
      </c>
      <c r="B21" s="3"/>
      <c r="F21" s="3"/>
      <c r="J21" s="1" t="n">
        <f aca="false">STDEV(J17:J19)/SQRT(3)</f>
        <v>0.00637145458351467</v>
      </c>
      <c r="K21" s="1" t="n">
        <f aca="false">STDEV(K17:K19)/SQRT(3)</f>
        <v>0.103057258322797</v>
      </c>
      <c r="L21" s="3"/>
      <c r="P21" s="1" t="n">
        <f aca="false">STDEV(P17:P19)/SQRT(3)</f>
        <v>0.0027657923367093</v>
      </c>
      <c r="Q21" s="1" t="n">
        <f aca="false">STDEV(Q17:Q19)/SQRT(3)</f>
        <v>0.0468731443341589</v>
      </c>
      <c r="R21" s="3"/>
      <c r="V21" s="1" t="n">
        <f aca="false">STDEV(V17:V19)/SQRT(3)</f>
        <v>0.00674048809808521</v>
      </c>
      <c r="W21" s="1" t="n">
        <f aca="false">STDEV(W17:W19)/SQRT(3)</f>
        <v>0.0878236607051353</v>
      </c>
      <c r="X21" s="3"/>
      <c r="AB21" s="1" t="n">
        <f aca="false">STDEV(AB17:AB19)/SQRT(3)</f>
        <v>0.00461227138627822</v>
      </c>
      <c r="AC21" s="1" t="n">
        <f aca="false">STDEV(AC17:AC19)/SQRT(3)</f>
        <v>0.0722161002109516</v>
      </c>
      <c r="AD21" s="3"/>
      <c r="AH21" s="1" t="n">
        <f aca="false">STDEV(AH17:AH19)/SQRT(3)</f>
        <v>0.00404126956627994</v>
      </c>
      <c r="AI21" s="1" t="n">
        <f aca="false">STDEV(AI17:AI19)/SQRT(3)</f>
        <v>0.0647600044369056</v>
      </c>
      <c r="AJ21" s="3"/>
      <c r="AN21" s="1" t="n">
        <f aca="false">STDEV(AN17:AN19)/SQRT(3)</f>
        <v>0.00637654901212382</v>
      </c>
      <c r="AO21" s="1" t="n">
        <f aca="false">STDEV(AO17:AO19)/SQRT(3)</f>
        <v>0.0897608227242349</v>
      </c>
    </row>
    <row r="22" customFormat="false" ht="15" hidden="false" customHeight="false" outlineLevel="0" collapsed="false">
      <c r="B22" s="3"/>
      <c r="F22" s="3"/>
      <c r="L22" s="3"/>
      <c r="R22" s="3"/>
      <c r="X22" s="3"/>
      <c r="AD22" s="3"/>
      <c r="AJ22" s="3"/>
    </row>
    <row r="23" customFormat="false" ht="15" hidden="false" customHeight="false" outlineLevel="0" collapsed="false">
      <c r="A23" s="1" t="s">
        <v>16</v>
      </c>
      <c r="B23" s="3"/>
      <c r="F23" s="3"/>
      <c r="J23" s="1" t="n">
        <f aca="false">10*LOG10(J20)</f>
        <v>-0.121910754934823</v>
      </c>
      <c r="L23" s="3"/>
      <c r="P23" s="1" t="n">
        <f aca="false">10*LOG10(P20)</f>
        <v>-0.115389653906751</v>
      </c>
      <c r="R23" s="3"/>
      <c r="V23" s="1" t="n">
        <f aca="false">10*LOG10(V20)</f>
        <v>-0.18551699199634</v>
      </c>
      <c r="X23" s="3"/>
      <c r="AB23" s="1" t="n">
        <f aca="false">10*LOG10(AB20)</f>
        <v>-0.138211999215376</v>
      </c>
      <c r="AD23" s="3"/>
      <c r="AH23" s="1" t="n">
        <f aca="false">10*LOG10(AH20)</f>
        <v>-0.12403167877253</v>
      </c>
      <c r="AJ23" s="3"/>
      <c r="AN23" s="1" t="n">
        <f aca="false">10*LOG10(AN20)</f>
        <v>-0.16823022451791</v>
      </c>
    </row>
    <row r="24" customFormat="false" ht="15" hidden="false" customHeight="false" outlineLevel="0" collapsed="false">
      <c r="J24" s="1" t="n">
        <f aca="false">SQRT(-5.25*5.25*LN(J20))</f>
        <v>0.879605949281982</v>
      </c>
      <c r="P24" s="1" t="n">
        <f aca="false">SQRT(-5.25*5.25*LN(P20))</f>
        <v>0.855757242024567</v>
      </c>
      <c r="V24" s="1" t="n">
        <f aca="false">SQRT(-5.25*5.25*LN(V20))</f>
        <v>1.0850730942491</v>
      </c>
      <c r="AB24" s="1" t="n">
        <f aca="false">SQRT(-5.25*5.25*LN(AB20))</f>
        <v>0.936569525176212</v>
      </c>
      <c r="AH24" s="1" t="n">
        <f aca="false">SQRT(-5.25*5.25*LN(AH20))</f>
        <v>0.887224362544815</v>
      </c>
      <c r="AN24" s="1" t="n">
        <f aca="false">SQRT(-5.25*5.25*LN(AN20))</f>
        <v>1.0332827044189</v>
      </c>
    </row>
    <row r="26" customFormat="false" ht="15" hidden="false" customHeight="false" outlineLevel="0" collapsed="false">
      <c r="R26" s="1"/>
      <c r="S26" s="4"/>
      <c r="T26" s="4"/>
      <c r="U26" s="4"/>
      <c r="V26" s="4"/>
      <c r="W26" s="5"/>
      <c r="X26" s="4"/>
      <c r="Y26" s="4"/>
      <c r="Z26" s="4"/>
      <c r="AA26" s="4"/>
    </row>
    <row r="27" customFormat="false" ht="15" hidden="false" customHeight="false" outlineLevel="0" collapsed="false">
      <c r="S27" s="1"/>
      <c r="T27" s="1"/>
      <c r="U27" s="1"/>
      <c r="V27" s="1"/>
      <c r="X27" s="1"/>
      <c r="Y27" s="1"/>
      <c r="Z27" s="1"/>
      <c r="AA27" s="1"/>
    </row>
    <row r="28" customFormat="false" ht="15" hidden="false" customHeight="false" outlineLevel="0" collapsed="false">
      <c r="R28" s="1"/>
      <c r="S28" s="1"/>
      <c r="T28" s="1"/>
      <c r="U28" s="1"/>
      <c r="V28" s="1"/>
      <c r="X28" s="1"/>
      <c r="Y28" s="1"/>
      <c r="Z28" s="1"/>
      <c r="AA28" s="1"/>
    </row>
    <row r="29" customFormat="false" ht="15" hidden="false" customHeight="false" outlineLevel="0" collapsed="false">
      <c r="R29" s="1"/>
      <c r="S29" s="1"/>
      <c r="T29" s="1"/>
      <c r="U29" s="1"/>
      <c r="V29" s="1"/>
      <c r="X29" s="1"/>
      <c r="Y29" s="1"/>
      <c r="Z29" s="1"/>
      <c r="AA29" s="1"/>
    </row>
    <row r="30" customFormat="false" ht="15" hidden="false" customHeight="false" outlineLevel="0" collapsed="false">
      <c r="R30" s="1"/>
      <c r="S30" s="1"/>
      <c r="T30" s="1"/>
      <c r="U30" s="1"/>
      <c r="V30" s="1"/>
      <c r="X30" s="1"/>
      <c r="Y30" s="1"/>
      <c r="Z30" s="1"/>
      <c r="AA30" s="1"/>
    </row>
    <row r="31" customFormat="false" ht="15" hidden="false" customHeight="false" outlineLevel="0" collapsed="false">
      <c r="R31" s="1"/>
      <c r="S31" s="1"/>
      <c r="T31" s="1"/>
      <c r="U31" s="1"/>
      <c r="V31" s="1"/>
      <c r="X31" s="1"/>
      <c r="Y31" s="1"/>
      <c r="Z31" s="1"/>
      <c r="AA31" s="1"/>
    </row>
    <row r="32" customFormat="false" ht="15" hidden="false" customHeight="false" outlineLevel="0" collapsed="false">
      <c r="R32" s="1"/>
      <c r="S32" s="1"/>
      <c r="T32" s="1"/>
      <c r="U32" s="1"/>
      <c r="V32" s="1"/>
      <c r="X32" s="1"/>
      <c r="Y32" s="1"/>
      <c r="Z32" s="1"/>
      <c r="AA32" s="1"/>
    </row>
    <row r="33" customFormat="false" ht="15" hidden="false" customHeight="false" outlineLevel="0" collapsed="false">
      <c r="R33" s="1"/>
      <c r="S33" s="1"/>
      <c r="T33" s="1"/>
      <c r="U33" s="1"/>
      <c r="V33" s="1"/>
      <c r="X33" s="1"/>
      <c r="Y33" s="1"/>
      <c r="Z33" s="1"/>
      <c r="AA33" s="1"/>
    </row>
    <row r="35" customFormat="false" ht="15" hidden="false" customHeight="false" outlineLevel="0" collapsed="false">
      <c r="R35" s="1"/>
    </row>
    <row r="36" customFormat="false" ht="15" hidden="false" customHeight="false" outlineLevel="0" collapsed="false">
      <c r="R36" s="1"/>
    </row>
  </sheetData>
  <mergeCells count="2">
    <mergeCell ref="S26:V26"/>
    <mergeCell ref="X26:AA26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J10"/>
  <sheetViews>
    <sheetView showFormulas="false" showGridLines="true" showRowColHeaders="true" showZeros="true" rightToLeft="false" tabSelected="false" showOutlineSymbols="true" defaultGridColor="true" view="normal" topLeftCell="A1" colorId="64" zoomScale="200" zoomScaleNormal="200" zoomScalePageLayoutView="100" workbookViewId="0">
      <selection pane="topLeft" activeCell="D28" activeCellId="0" sqref="D28"/>
    </sheetView>
  </sheetViews>
  <sheetFormatPr defaultColWidth="8.59765625" defaultRowHeight="15" customHeight="true" zeroHeight="false" outlineLevelRow="0" outlineLevelCol="0"/>
  <cols>
    <col collapsed="false" customWidth="false" hidden="false" outlineLevel="0" max="1" min="1" style="2" width="8.59"/>
    <col collapsed="false" customWidth="true" hidden="false" outlineLevel="0" max="3" min="2" style="1" width="12.57"/>
    <col collapsed="false" customWidth="true" hidden="false" outlineLevel="0" max="4" min="4" style="1" width="18.86"/>
    <col collapsed="false" customWidth="true" hidden="false" outlineLevel="0" max="5" min="5" style="1" width="12.57"/>
    <col collapsed="false" customWidth="true" hidden="false" outlineLevel="0" max="6" min="6" style="1" width="1.57"/>
    <col collapsed="false" customWidth="true" hidden="false" outlineLevel="0" max="8" min="7" style="1" width="12.57"/>
    <col collapsed="false" customWidth="true" hidden="false" outlineLevel="0" max="9" min="9" style="1" width="18.86"/>
    <col collapsed="false" customWidth="true" hidden="false" outlineLevel="0" max="10" min="10" style="1" width="12.57"/>
    <col collapsed="false" customWidth="false" hidden="false" outlineLevel="0" max="16384" min="11" style="2" width="8.59"/>
  </cols>
  <sheetData>
    <row r="1" customFormat="false" ht="15" hidden="false" customHeight="false" outlineLevel="0" collapsed="false">
      <c r="A1" s="1" t="s">
        <v>19</v>
      </c>
      <c r="B1" s="4" t="s">
        <v>20</v>
      </c>
      <c r="C1" s="4"/>
      <c r="D1" s="4"/>
      <c r="E1" s="4"/>
      <c r="G1" s="4" t="s">
        <v>21</v>
      </c>
      <c r="H1" s="4"/>
      <c r="I1" s="4"/>
      <c r="J1" s="4"/>
    </row>
    <row r="2" customFormat="false" ht="15" hidden="false" customHeight="false" outlineLevel="0" collapsed="false">
      <c r="A2" s="1"/>
      <c r="B2" s="1" t="s">
        <v>22</v>
      </c>
      <c r="C2" s="1" t="s">
        <v>15</v>
      </c>
      <c r="D2" s="1" t="s">
        <v>23</v>
      </c>
      <c r="E2" s="1" t="s">
        <v>15</v>
      </c>
      <c r="G2" s="1" t="s">
        <v>22</v>
      </c>
      <c r="H2" s="1" t="s">
        <v>15</v>
      </c>
      <c r="I2" s="1" t="s">
        <v>23</v>
      </c>
      <c r="J2" s="1" t="s">
        <v>15</v>
      </c>
    </row>
    <row r="3" customFormat="false" ht="15" hidden="false" customHeight="false" outlineLevel="0" collapsed="false">
      <c r="A3" s="1" t="s">
        <v>24</v>
      </c>
      <c r="B3" s="6" t="n">
        <v>0.990080180935075</v>
      </c>
      <c r="C3" s="6" t="n">
        <v>0.000346363540645508</v>
      </c>
      <c r="D3" s="6" t="n">
        <v>0.52403365725169</v>
      </c>
      <c r="E3" s="6" t="n">
        <v>0.00928064420213748</v>
      </c>
      <c r="F3" s="6"/>
      <c r="G3" s="6" t="n">
        <v>0.97231934066637</v>
      </c>
      <c r="H3" s="6" t="n">
        <v>0.00637145458351467</v>
      </c>
      <c r="I3" s="6" t="n">
        <v>0.868130303033547</v>
      </c>
      <c r="J3" s="6" t="n">
        <v>0.103057258322797</v>
      </c>
    </row>
    <row r="4" customFormat="false" ht="15" hidden="false" customHeight="false" outlineLevel="0" collapsed="false">
      <c r="A4" s="1" t="s">
        <v>25</v>
      </c>
      <c r="B4" s="6" t="n">
        <v>0.988355170691373</v>
      </c>
      <c r="C4" s="6" t="n">
        <v>0.00141964784164845</v>
      </c>
      <c r="D4" s="6" t="n">
        <v>0.566184676287416</v>
      </c>
      <c r="E4" s="6" t="n">
        <v>0.0341747852091789</v>
      </c>
      <c r="F4" s="6"/>
      <c r="G4" s="6" t="n">
        <v>0.973780412732335</v>
      </c>
      <c r="H4" s="6" t="n">
        <v>0.0027657923367093</v>
      </c>
      <c r="I4" s="6" t="n">
        <v>0.853316055489846</v>
      </c>
      <c r="J4" s="6" t="n">
        <v>0.0468731443341589</v>
      </c>
    </row>
    <row r="5" customFormat="false" ht="15" hidden="false" customHeight="false" outlineLevel="0" collapsed="false">
      <c r="A5" s="1" t="s">
        <v>26</v>
      </c>
      <c r="B5" s="6" t="n">
        <v>0.983615478444387</v>
      </c>
      <c r="C5" s="6" t="n">
        <v>0.00356999093545628</v>
      </c>
      <c r="D5" s="6" t="n">
        <v>0.667423756746042</v>
      </c>
      <c r="E5" s="6" t="n">
        <v>0.0715832846104136</v>
      </c>
      <c r="F5" s="6"/>
      <c r="G5" s="6" t="n">
        <v>0.95818264572392</v>
      </c>
      <c r="H5" s="6" t="n">
        <v>0.00674048809808521</v>
      </c>
      <c r="I5" s="6" t="n">
        <v>1.07857596752589</v>
      </c>
      <c r="J5" s="6" t="n">
        <v>0.0878236607051353</v>
      </c>
    </row>
    <row r="6" customFormat="false" ht="15" hidden="false" customHeight="false" outlineLevel="0" collapsed="false">
      <c r="A6" s="1" t="s">
        <v>27</v>
      </c>
      <c r="B6" s="6" t="n">
        <v>0.984819627566303</v>
      </c>
      <c r="C6" s="6" t="n">
        <v>0.00356999093545628</v>
      </c>
      <c r="D6" s="6" t="n">
        <v>0.648842075848426</v>
      </c>
      <c r="E6" s="6" t="n">
        <v>0.0179039203525549</v>
      </c>
      <c r="F6" s="6"/>
      <c r="G6" s="6" t="n">
        <v>0.968676580646242</v>
      </c>
      <c r="H6" s="6" t="n">
        <v>0.00461227138627822</v>
      </c>
      <c r="I6" s="6" t="n">
        <v>0.931319399539487</v>
      </c>
      <c r="J6" s="6" t="n">
        <v>0.0722161002109516</v>
      </c>
    </row>
    <row r="7" customFormat="false" ht="15" hidden="false" customHeight="false" outlineLevel="0" collapsed="false">
      <c r="A7" s="1" t="s">
        <v>28</v>
      </c>
      <c r="B7" s="6" t="n">
        <v>0.987143149651466</v>
      </c>
      <c r="C7" s="6" t="n">
        <v>0.000834850259389975</v>
      </c>
      <c r="D7" s="6" t="n">
        <v>0.594359850666395</v>
      </c>
      <c r="E7" s="6" t="n">
        <v>0.0417455395575998</v>
      </c>
      <c r="F7" s="6"/>
      <c r="G7" s="6" t="n">
        <v>0.971844613981403</v>
      </c>
      <c r="H7" s="6" t="n">
        <v>0.00404126956627994</v>
      </c>
      <c r="I7" s="6" t="n">
        <v>0.882754884095222</v>
      </c>
      <c r="J7" s="6" t="n">
        <v>0.0647600044369056</v>
      </c>
    </row>
    <row r="8" customFormat="false" ht="15" hidden="false" customHeight="false" outlineLevel="0" collapsed="false">
      <c r="A8" s="1" t="s">
        <v>29</v>
      </c>
      <c r="B8" s="6" t="n">
        <v>0.980035638256357</v>
      </c>
      <c r="C8" s="6" t="n">
        <v>0.00172754440099823</v>
      </c>
      <c r="D8" s="6" t="n">
        <v>0.741067183312161</v>
      </c>
      <c r="E8" s="6" t="n">
        <v>0.0589295539981153</v>
      </c>
      <c r="F8" s="6"/>
      <c r="G8" s="6" t="n">
        <v>0.962004220880299</v>
      </c>
      <c r="H8" s="6" t="n">
        <v>0.00637654901212382</v>
      </c>
      <c r="I8" s="6" t="n">
        <v>1.02604565297726</v>
      </c>
      <c r="J8" s="6" t="n">
        <v>0.0897608227242349</v>
      </c>
    </row>
    <row r="9" customFormat="false" ht="15" hidden="false" customHeight="false" outlineLevel="0" collapsed="false">
      <c r="B9" s="6"/>
      <c r="C9" s="6"/>
      <c r="D9" s="6"/>
      <c r="E9" s="6"/>
      <c r="F9" s="6"/>
      <c r="G9" s="6"/>
      <c r="H9" s="6"/>
      <c r="I9" s="6"/>
      <c r="J9" s="6"/>
    </row>
    <row r="10" customFormat="false" ht="15" hidden="false" customHeight="false" outlineLevel="0" collapsed="false">
      <c r="A10" s="1" t="s">
        <v>14</v>
      </c>
      <c r="B10" s="6" t="n">
        <f aca="false">AVERAGE(B3:B8)</f>
        <v>0.985674874257493</v>
      </c>
      <c r="C10" s="6" t="n">
        <f aca="false">SQRT(SUM(POWER(C3, 2)))/SQRT(18)</f>
        <v>8.16386694487403E-005</v>
      </c>
      <c r="D10" s="6" t="n">
        <f aca="false">AVERAGE(D3:D8)</f>
        <v>0.623651866685355</v>
      </c>
      <c r="E10" s="6" t="n">
        <f aca="false">SQRT(SUM(POWER(E3, 2)))/SQRT(18)</f>
        <v>0.00218746881637034</v>
      </c>
      <c r="F10" s="6" t="e">
        <f aca="false">AVERAGE(F3:F8)</f>
        <v>#DIV/0!</v>
      </c>
      <c r="G10" s="6" t="n">
        <f aca="false">AVERAGE(G3:G8)</f>
        <v>0.967801302438428</v>
      </c>
      <c r="H10" s="6" t="n">
        <f aca="false">SQRT(SUM(POWER(H3, 2)))/SQRT(18)</f>
        <v>0.00150176624734178</v>
      </c>
      <c r="I10" s="6" t="n">
        <f aca="false">AVERAGE(I3:I8)</f>
        <v>0.940023710443541</v>
      </c>
      <c r="J10" s="6" t="n">
        <f aca="false">SQRT(SUM(POWER(J3, 2)))/SQRT(18)</f>
        <v>0.0242908287368478</v>
      </c>
    </row>
  </sheetData>
  <mergeCells count="2">
    <mergeCell ref="B1:E1"/>
    <mergeCell ref="G1:J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LibreOffice/25.2.4.3$Linux_X86_64 LibreOffice_project/520$Build-3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2024-08-27T11:40:57Z</dcterms:created>
  <dc:creator>Matthew D'Souza</dc:creator>
  <dc:description/>
  <dc:language>en-GB</dc:language>
  <cp:lastModifiedBy/>
  <dcterms:modified xsi:type="dcterms:W3CDTF">2025-06-12T16:09:50Z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